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3d6ebba3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37b5952be80a495b"/>
    <x:sheet xmlns:r="http://schemas.openxmlformats.org/officeDocument/2006/relationships" name="Evidence" sheetId="2" r:id="R73ef2f2de9d24e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$#,##0"/>
    <x:numFmt numFmtId="201" formatCode="0.00"/>
    <x:numFmt numFmtId="202" formatCode="$0.0000"/>
    <x:numFmt numFmtId="203" formatCode="0.0000"/>
    <x:numFmt numFmtId="204" formatCode="0.0%"/>
    <x:numFmt numFmtId="205" formatCode="0.0000%"/>
    <x:numFmt numFmtId="206" formatCode="0.000000"/>
    <x:numFmt numFmtId="207" formatCode="#,##0.00"/>
  </x:numFmts>
  <x:fonts count="9">
    <x:font>
      <x:sz val="11"/>
      <x:name val="Carlito"/>
    </x:font>
    <x:font>
      <x:sz val="11"/>
      <x:color rgb="FF25323A"/>
      <x:name val="Arial"/>
    </x:font>
    <x:font>
      <x:b/>
      <x:sz val="17"/>
      <x:color rgb="FF204E69"/>
      <x:name val="Arial"/>
    </x:font>
    <x:font>
      <x:sz val="11"/>
      <x:color rgb="FF596A72"/>
      <x:name val="Arial"/>
    </x:font>
    <x:font>
      <x:b/>
      <x:sz val="11"/>
      <x:color rgb="FF25323A"/>
      <x:name val="Arial"/>
    </x:font>
    <x:font>
      <x:sz val="11"/>
      <x:color rgb="FF1651A0"/>
      <x:name val="Arial"/>
    </x:font>
    <x:font>
      <x:sz val="11"/>
      <x:color rgb="FFFFFFFF"/>
      <x:name val="Arial"/>
    </x:font>
    <x:font>
      <x:sz val="10"/>
      <x:color rgb="FF204E69"/>
      <x:name val="Arial"/>
    </x:font>
    <x:font>
      <x:sz val="10"/>
      <x:color rgb="FF596A7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F0F3"/>
      </x:patternFill>
    </x:fill>
    <x:fill>
      <x:patternFill patternType="solid">
        <x:fgColor rgb="FFFFF2CC"/>
      </x:patternFill>
    </x:fill>
    <x:fill>
      <x:patternFill patternType="solid">
        <x:fgColor rgb="FF204E6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ce6339e6d472b" /><Relationship Type="http://schemas.openxmlformats.org/officeDocument/2006/relationships/theme" Target="/xl/theme/theme1.xml" Id="R463d4a45b2c64143" /><Relationship Type="http://schemas.openxmlformats.org/officeDocument/2006/relationships/sharedStrings" Target="/xl/sharedStrings.xml" Id="Rabccecbdf2ad4259" /><Relationship Type="http://schemas.openxmlformats.org/officeDocument/2006/relationships/worksheet" Target="/xl/worksheets/sheet1.xml" Id="R37b5952be80a495b" /><Relationship Type="http://schemas.openxmlformats.org/officeDocument/2006/relationships/worksheet" Target="/xl/worksheets/sheet2.xml" Id="R73ef2f2de9d24e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4E69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54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2"/>
      <x:c r="B2" s="3" t="str">
        <x:v>Malaria prevention in Chad</x:v>
      </x:c>
      <x:c r="C2" s="2"/>
      <x:c r="D2" s="2"/>
      <x:c r="E2" s="2"/>
      <x:c r="F2" s="2"/>
      <x:c r="G2" s="2"/>
      <x:c r="H2" s="2"/>
    </x:row>
    <x:row r="3" ht="25" customHeight="1">
      <x:c r="A3" s="2"/>
      <x:c r="B3" s="4" t="str">
        <x:v>2026-27 SMC program benchmark. Prototype v0.1, 9 October 2026.</x:v>
      </x:c>
      <x:c r="C3" s="2"/>
      <x:c r="D3" s="2"/>
      <x:c r="E3" s="2"/>
      <x:c r="F3" s="2"/>
      <x:c r="G3" s="2"/>
      <x:c r="H3" s="2"/>
    </x:row>
    <x:row r="4" ht="25" customHeight="1">
      <x:c r="A4" s="2"/>
      <x:c r="B4" s="2" t="str">
        <x:v>Analysis budget (USD)</x:v>
      </x:c>
      <x:c r="C4" s="5" t="n">
        <x:f>C15</x:f>
        <x:v>1000</x:v>
      </x:c>
      <x:c r="D4" s="2"/>
      <x:c r="E4" s="2"/>
      <x:c r="F4" s="2"/>
      <x:c r="G4" s="2"/>
      <x:c r="H4" s="2"/>
    </x:row>
    <x:row r="5" ht="25" customHeight="1">
      <x:c r="A5" s="2"/>
      <x:c r="B5" s="7" t="str">
        <x:v>Gross acute malaria USU averted</x:v>
      </x:c>
      <x:c r="C5" s="8" t="n">
        <x:f>C45</x:f>
        <x:v>173.4097058094094</x:v>
      </x:c>
      <x:c r="D5" s="2"/>
      <x:c r="E5" s="2"/>
      <x:c r="F5" s="2"/>
      <x:c r="G5" s="2"/>
      <x:c r="H5" s="2"/>
    </x:row>
    <x:row r="6" ht="25" customHeight="1">
      <x:c r="A6" s="2"/>
      <x:c r="B6" s="2" t="str">
        <x:v>Malaria episodes prevented</x:v>
      </x:c>
      <x:c r="C6" s="9" t="n">
        <x:f>C37</x:f>
        <x:v>28.336641661805963</x:v>
      </x:c>
      <x:c r="D6" s="2"/>
      <x:c r="E6" s="2"/>
      <x:c r="F6" s="2"/>
      <x:c r="G6" s="2"/>
      <x:c r="H6" s="2"/>
    </x:row>
    <x:row r="7" ht="25" customHeight="1">
      <x:c r="A7" s="2"/>
      <x:c r="B7" s="2" t="str">
        <x:v>Direct malaria deaths prevented</x:v>
      </x:c>
      <x:c r="C7" s="9" t="n">
        <x:f>C39</x:f>
        <x:v>0.17008229632540112</x:v>
      </x:c>
      <x:c r="D7" s="2"/>
      <x:c r="E7" s="2"/>
      <x:c r="F7" s="2"/>
      <x:c r="G7" s="2"/>
      <x:c r="H7" s="2"/>
    </x:row>
    <x:row r="8" ht="25" customHeight="1">
      <x:c r="A8" s="2"/>
      <x:c r="B8" s="2" t="str">
        <x:v>Full seasonal child-rounds delivered</x:v>
      </x:c>
      <x:c r="C8" s="9" t="n">
        <x:f>C35</x:f>
        <x:v>111.05015290680404</x:v>
      </x:c>
      <x:c r="D8" s="2"/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/>
      <x:c r="B10" s="4" t="str">
        <x:v>Already funded program. Additional funding need for this campaign is unverified.</x:v>
      </x:c>
      <x:c r="C10" s="2"/>
      <x:c r="D10" s="2"/>
      <x:c r="E10" s="2"/>
      <x:c r="F10" s="2"/>
      <x:c r="G10" s="2"/>
      <x:c r="H10" s="2"/>
    </x:row>
    <x:row r="11" ht="25" customHeight="1">
      <x:c r="A11" s="2"/>
      <x:c r="B11" s="4" t="str">
        <x:v>USU covers acute illness only. Drug side effects and other excluded harms are not deducted.</x:v>
      </x:c>
      <x:c r="C11" s="2"/>
      <x:c r="D11" s="2"/>
      <x:c r="E11" s="2"/>
      <x:c r="F11" s="2"/>
      <x:c r="G11" s="2"/>
      <x:c r="H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  <x:row r="13" ht="25" customHeight="1">
      <x:c r="A13" s="2"/>
      <x:c r="B13" s="7" t="str">
        <x:v>Inputs and assumptions</x:v>
      </x:c>
      <x:c r="C13" s="7"/>
      <x:c r="D13" s="7"/>
      <x:c r="E13" s="7"/>
      <x:c r="F13" s="7"/>
      <x:c r="G13" s="7"/>
      <x:c r="H13" s="7"/>
    </x:row>
    <x:row r="14" ht="25" customHeight="1">
      <x:c r="A14" s="2"/>
      <x:c r="B14" s="2"/>
      <x:c r="C14" s="2" t="str">
        <x:v>Value</x:v>
      </x:c>
      <x:c r="D14" s="2" t="str">
        <x:v>Unit</x:v>
      </x:c>
      <x:c r="E14" s="2"/>
      <x:c r="F14" s="2" t="str">
        <x:v>Basis</x:v>
      </x:c>
      <x:c r="G14" s="2"/>
      <x:c r="H14" s="2"/>
    </x:row>
    <x:row r="15" ht="25" customHeight="1">
      <x:c r="A15" s="2"/>
      <x:c r="B15" s="2" t="str">
        <x:v>Analysis budget</x:v>
      </x:c>
      <x:c r="C15" s="11" t="n">
        <x:v>1000</x:v>
      </x:c>
      <x:c r="D15" s="2" t="str">
        <x:v>USD</x:v>
      </x:c>
      <x:c r="E15" s="2"/>
      <x:c r="F15" s="26" t="str">
        <x:v>Edit amber cells to test assumptions.</x:v>
      </x:c>
      <x:c r="G15" s="2"/>
      <x:c r="H15" s="2"/>
    </x:row>
    <x:row r="16" ht="25" customHeight="1">
      <x:c r="A16" s="2"/>
      <x:c r="B16" s="2" t="str">
        <x:v>USU reference</x:v>
      </x:c>
      <x:c r="C16" s="2" t="n">
        <x:v>47.25</x:v>
      </x:c>
      <x:c r="D16" s="2" t="str">
        <x:v>intensity-hours</x:v>
      </x:c>
      <x:c r="E16" s="2"/>
      <x:c r="F16" s="26" t="str">
        <x:v>Project convention: fixed renal-colic reference, linear p = 1.</x:v>
      </x:c>
      <x:c r="G16" s="2"/>
      <x:c r="H16" s="2"/>
    </x:row>
    <x:row r="17" ht="25" customHeight="1">
      <x:c r="A17" s="2"/>
      <x:c r="B17" s="2" t="str">
        <x:v>Hours per day</x:v>
      </x:c>
      <x:c r="C17" s="2" t="n">
        <x:v>24</x:v>
      </x:c>
      <x:c r="D17" s="2" t="str">
        <x:v>hours</x:v>
      </x:c>
      <x:c r="E17" s="2"/>
      <x:c r="F17" s="26" t="str">
        <x:v>Intensity is a time average, not a constant peak.</x:v>
      </x:c>
      <x:c r="G17" s="2"/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/>
      <x:c r="B19" s="2" t="str">
        <x:v>Cost per SMC cycle</x:v>
      </x:c>
      <x:c r="C19" s="12" t="n">
        <x:f>'Evidence'!C6</x:f>
        <x:v>1.9298367</x:v>
      </x:c>
      <x:c r="D19" s="2" t="str">
        <x:v>USD</x:v>
      </x:c>
      <x:c r="E19" s="2"/>
      <x:c r="F19" s="26" t="str">
        <x:v>S1. Includes domestic-government contributions.</x:v>
      </x:c>
      <x:c r="G19" s="2"/>
      <x:c r="H19" s="2"/>
    </x:row>
    <x:row r="20" ht="25" customHeight="1">
      <x:c r="A20" s="2"/>
      <x:c r="B20" s="2" t="str">
        <x:v>Cycles per seasonal round</x:v>
      </x:c>
      <x:c r="C20" s="13" t="n">
        <x:f>'Evidence'!C7</x:f>
        <x:v>4.666167</x:v>
      </x:c>
      <x:c r="D20" s="2" t="str">
        <x:v>cycles</x:v>
      </x:c>
      <x:c r="E20" s="2"/>
      <x:c r="F20" s="26" t="str">
        <x:v>Weighted mix of four- and five-cycle rounds.</x:v>
      </x:c>
      <x:c r="G20" s="2"/>
      <x:c r="H20" s="2"/>
    </x:row>
    <x:row r="21" ht="25" customHeight="1">
      <x:c r="A21" s="2"/>
      <x:c r="B21" s="2" t="str">
        <x:v>Annual malaria incidence</x:v>
      </x:c>
      <x:c r="C21" s="13" t="n">
        <x:f>'Evidence'!C8</x:f>
        <x:v>0.45928</x:v>
      </x:c>
      <x:c r="D21" s="2" t="str">
        <x:v>episodes/child</x:v>
      </x:c>
      <x:c r="E21" s="2"/>
      <x:c r="F21" s="26" t="str">
        <x:v>S1. Under-5 incidence proxy for the eligible ages.</x:v>
      </x:c>
      <x:c r="G21" s="2"/>
      <x:c r="H21" s="2"/>
    </x:row>
    <x:row r="22" ht="25" customHeight="1">
      <x:c r="A22" s="2"/>
      <x:c r="B22" s="2" t="str">
        <x:v>Share in SMC season</x:v>
      </x:c>
      <x:c r="C22" s="14" t="n">
        <x:f>'Evidence'!C9</x:f>
        <x:v>0.7</x:v>
      </x:c>
      <x:c r="D22" s="2" t="str">
        <x:v>fraction</x:v>
      </x:c>
      <x:c r="E22" s="2"/>
      <x:c r="F22" s="26" t="str">
        <x:v>S1. Same seasonal share used for cases and deaths.</x:v>
      </x:c>
      <x:c r="G22" s="2"/>
      <x:c r="H22" s="2"/>
    </x:row>
    <x:row r="23" ht="25" customHeight="1">
      <x:c r="A23" s="2"/>
      <x:c r="B23" s="2" t="str">
        <x:v>Preventive effect</x:v>
      </x:c>
      <x:c r="C23" s="14" t="n">
        <x:f>'Evidence'!C10</x:f>
        <x:v>0.7936949983</x:v>
      </x:c>
      <x:c r="D23" s="2" t="str">
        <x:v>fraction</x:v>
      </x:c>
      <x:c r="E23" s="2"/>
      <x:c r="F23" s="26" t="str">
        <x:v>S1. Adjusted effect among SMC recipients.</x:v>
      </x:c>
      <x:c r="G23" s="2"/>
      <x:c r="H23" s="2"/>
    </x:row>
    <x:row r="24" ht="25" customHeight="1">
      <x:c r="A24" s="2"/>
      <x:c r="B24" s="2" t="str">
        <x:v>Annual direct malaria mortality</x:v>
      </x:c>
      <x:c r="C24" s="15" t="n">
        <x:f>'Evidence'!C11</x:f>
        <x:v>0.002932651202</x:v>
      </x:c>
      <x:c r="D24" s="2" t="str">
        <x:v>deaths/child</x:v>
      </x:c>
      <x:c r="E24" s="2"/>
      <x:c r="F24" s="26" t="str">
        <x:v>S1. Direct malaria mortality only.</x:v>
      </x:c>
      <x:c r="G24" s="2"/>
      <x:c r="H24" s="2"/>
    </x:row>
    <x:row r="25" ht="25" customHeight="1">
      <x:c r="A25" s="2"/>
      <x:c r="B25" s="2" t="str">
        <x:v>Vaccine mortality reduction</x:v>
      </x:c>
      <x:c r="C25" s="14" t="n">
        <x:f>-'Evidence'!C12</x:f>
        <x:v>0.06</x:v>
      </x:c>
      <x:c r="D25" s="2" t="str">
        <x:v>fraction</x:v>
      </x:c>
      <x:c r="E25" s="2"/>
      <x:c r="F25" s="26" t="str">
        <x:v>S1. Vaccine adjustment applies to mortality in source.</x:v>
      </x:c>
      <x:c r="G25" s="2"/>
      <x:c r="H25" s="2"/>
    </x:row>
    <x:row r="26" ht="25" customHeight="1">
      <x:c r="A26" s="2"/>
      <x:c r="B26" s="2" t="str">
        <x:v>Burden multiplier</x:v>
      </x:c>
      <x:c r="C26" s="11" t="n">
        <x:v>1</x:v>
      </x:c>
      <x:c r="D26" s="2" t="str">
        <x:v>multiplier</x:v>
      </x:c>
      <x:c r="E26" s="2"/>
      <x:c r="F26" s="26" t="str">
        <x:v>WSI sensitivity control. Scales cases and deaths together.</x:v>
      </x:c>
      <x:c r="G26" s="2"/>
      <x:c r="H26" s="2"/>
    </x:row>
    <x:row r="27" ht="25" customHeight="1">
      <x:c r="A27" s="2"/>
      <x:c r="B27" s="2" t="str">
        <x:v>Cost multiplier</x:v>
      </x:c>
      <x:c r="C27" s="11" t="n">
        <x:v>1</x:v>
      </x:c>
      <x:c r="D27" s="2" t="str">
        <x:v>multiplier</x:v>
      </x:c>
      <x:c r="E27" s="2"/>
      <x:c r="F27" s="26" t="str">
        <x:v>WSI sensitivity control. Scales full delivery costs.</x:v>
      </x:c>
      <x:c r="G27" s="2"/>
      <x:c r="H27" s="2"/>
    </x:row>
    <x:row r="28" ht="25" customHeight="1">
      <x:c r="A28" s="2"/>
      <x:c r="B28" s="2" t="str">
        <x:v>Nonfatal course duration</x:v>
      </x:c>
      <x:c r="C28" s="11" t="n">
        <x:v>4</x:v>
      </x:c>
      <x:c r="D28" s="2" t="str">
        <x:v>days</x:v>
      </x:c>
      <x:c r="E28" s="2"/>
      <x:c r="F28" s="26" t="str">
        <x:v>WSI assumption. Symptomatic episode, including early recovery.</x:v>
      </x:c>
      <x:c r="G28" s="2"/>
      <x:c r="H28" s="2"/>
    </x:row>
    <x:row r="29" ht="25" customHeight="1">
      <x:c r="A29" s="2"/>
      <x:c r="B29" s="2" t="str">
        <x:v>Nonfatal mean intensity</x:v>
      </x:c>
      <x:c r="C29" s="11" t="n">
        <x:v>3</x:v>
      </x:c>
      <x:c r="D29" s="2" t="str">
        <x:v>0-10 scale</x:v>
      </x:c>
      <x:c r="E29" s="2"/>
      <x:c r="F29" s="26" t="str">
        <x:v>WSI assumption. No empirical pediatric USU calibration.</x:v>
      </x:c>
      <x:c r="G29" s="2"/>
      <x:c r="H29" s="2"/>
    </x:row>
    <x:row r="30" ht="25" customHeight="1">
      <x:c r="A30" s="2"/>
      <x:c r="B30" s="2" t="str">
        <x:v>Fatal course duration</x:v>
      </x:c>
      <x:c r="C30" s="11" t="n">
        <x:v>4</x:v>
      </x:c>
      <x:c r="D30" s="2" t="str">
        <x:v>days</x:v>
      </x:c>
      <x:c r="E30" s="2"/>
      <x:c r="F30" s="26" t="str">
        <x:v>WSI assumption. Entire episode before death.</x:v>
      </x:c>
      <x:c r="G30" s="2"/>
      <x:c r="H30" s="2"/>
    </x:row>
    <x:row r="31" ht="25" customHeight="1">
      <x:c r="A31" s="2"/>
      <x:c r="B31" s="2" t="str">
        <x:v>Fatal mean intensity</x:v>
      </x:c>
      <x:c r="C31" s="11" t="n">
        <x:v>5</x:v>
      </x:c>
      <x:c r="D31" s="2" t="str">
        <x:v>0-10 scale</x:v>
      </x:c>
      <x:c r="E31" s="2"/>
      <x:c r="F31" s="26" t="str">
        <x:v>WSI assumption. Replaces the nonfatal course.</x:v>
      </x:c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7" t="str">
        <x:v>Calculation</x:v>
      </x:c>
      <x:c r="C33" s="7"/>
      <x:c r="D33" s="7"/>
      <x:c r="E33" s="7"/>
      <x:c r="F33" s="7"/>
      <x:c r="G33" s="7"/>
      <x:c r="H33" s="7"/>
    </x:row>
    <x:row r="34" ht="25" customHeight="1">
      <x:c r="A34" s="2"/>
      <x:c r="B34" s="2" t="str">
        <x:v>Full cost per child-round</x:v>
      </x:c>
      <x:c r="C34" s="13" t="n">
        <x:f>IF(ISNUMBER(C27),C19*C20*C27,"Missing cost multiplier")</x:f>
        <x:v>9.0049403249289</x:v>
      </x:c>
      <x:c r="D34" s="2" t="str">
        <x:v>USD</x:v>
      </x:c>
      <x:c r="E34" s="2"/>
      <x:c r="F34" s="2"/>
      <x:c r="G34" s="2"/>
      <x:c r="H34" s="2"/>
    </x:row>
    <x:row r="35" ht="25" customHeight="1">
      <x:c r="A35" s="2"/>
      <x:c r="B35" s="2" t="str">
        <x:v>Seasonal child-rounds</x:v>
      </x:c>
      <x:c r="C35" s="13" t="n">
        <x:f>IF(ISNUMBER(C15),C15/C34,"Missing budget")</x:f>
        <x:v>111.05015290680404</x:v>
      </x:c>
      <x:c r="D35" s="2" t="str">
        <x:v>child-seasons</x:v>
      </x:c>
      <x:c r="E35" s="2"/>
      <x:c r="F35" s="2"/>
      <x:c r="G35" s="2"/>
      <x:c r="H35" s="2"/>
    </x:row>
    <x:row r="36" ht="25" customHeight="1">
      <x:c r="A36" s="2"/>
      <x:c r="B36" s="2" t="str">
        <x:v>Episodes prevented per child-round</x:v>
      </x:c>
      <x:c r="C36" s="13" t="n">
        <x:f>IF(ISNUMBER(C26),C21*C22*C23*C26,"Missing burden multiplier")</x:f>
        <x:v>0.2551697671734568</x:v>
      </x:c>
      <x:c r="D36" s="2" t="str">
        <x:v>episodes</x:v>
      </x:c>
      <x:c r="E36" s="2"/>
      <x:c r="F36" s="2"/>
      <x:c r="G36" s="2"/>
      <x:c r="H36" s="2"/>
    </x:row>
    <x:row r="37" ht="25" customHeight="1">
      <x:c r="A37" s="2"/>
      <x:c r="B37" s="2" t="str">
        <x:v>All malaria episodes prevented</x:v>
      </x:c>
      <x:c r="C37" s="13" t="n">
        <x:f>C35*C36</x:f>
        <x:v>28.336641661805963</x:v>
      </x:c>
      <x:c r="D37" s="2" t="str">
        <x:v>episodes</x:v>
      </x:c>
      <x:c r="E37" s="2"/>
      <x:c r="F37" s="2"/>
      <x:c r="G37" s="2"/>
      <x:c r="H37" s="2"/>
    </x:row>
    <x:row r="38" ht="25" customHeight="1">
      <x:c r="A38" s="2"/>
      <x:c r="B38" s="2" t="str">
        <x:v>Direct deaths prevented per child-round</x:v>
      </x:c>
      <x:c r="C38" s="13" t="n">
        <x:f>IF(ISNUMBER(C26),C24*(1-C25)*C22*C23*C26,"Missing burden multiplier")</x:f>
        <x:v>0.001531580928737111</x:v>
      </x:c>
      <x:c r="D38" s="2" t="str">
        <x:v>deaths</x:v>
      </x:c>
      <x:c r="E38" s="2"/>
      <x:c r="F38" s="2"/>
      <x:c r="G38" s="2"/>
      <x:c r="H38" s="2"/>
    </x:row>
    <x:row r="39" ht="25" customHeight="1">
      <x:c r="A39" s="2"/>
      <x:c r="B39" s="2" t="str">
        <x:v>Direct malaria deaths prevented</x:v>
      </x:c>
      <x:c r="C39" s="13" t="n">
        <x:f>C35*C38</x:f>
        <x:v>0.17008229632540112</x:v>
      </x:c>
      <x:c r="D39" s="2" t="str">
        <x:v>deaths</x:v>
      </x:c>
      <x:c r="E39" s="2"/>
      <x:c r="F39" s="2"/>
      <x:c r="G39" s="2"/>
      <x:c r="H39" s="2"/>
    </x:row>
    <x:row r="40" ht="25" customHeight="1">
      <x:c r="A40" s="2"/>
      <x:c r="B40" s="2" t="str">
        <x:v>Nonfatal episodes prevented</x:v>
      </x:c>
      <x:c r="C40" s="13" t="n">
        <x:f>C37-C39</x:f>
        <x:v>28.166559365480563</x:v>
      </x:c>
      <x:c r="D40" s="2" t="str">
        <x:v>episodes</x:v>
      </x:c>
      <x:c r="E40" s="2"/>
      <x:c r="F40" s="2"/>
      <x:c r="G40" s="2"/>
      <x:c r="H40" s="2"/>
    </x:row>
    <x:row r="41" ht="25" customHeight="1">
      <x:c r="A41" s="2"/>
      <x:c r="B41" s="2" t="str">
        <x:v>USU per nonfatal course</x:v>
      </x:c>
      <x:c r="C41" s="13" t="n">
        <x:f>IF(COUNT(C28:C29)=2,C28*C17*C29/C16,"Missing nonfatal profile")</x:f>
        <x:v>6.095238095238095</x:v>
      </x:c>
      <x:c r="D41" s="2" t="str">
        <x:v>USU</x:v>
      </x:c>
      <x:c r="E41" s="2"/>
      <x:c r="F41" s="2"/>
      <x:c r="G41" s="2"/>
      <x:c r="H41" s="2"/>
    </x:row>
    <x:row r="42" ht="25" customHeight="1">
      <x:c r="A42" s="2"/>
      <x:c r="B42" s="2" t="str">
        <x:v>USU per fatal course</x:v>
      </x:c>
      <x:c r="C42" s="13" t="n">
        <x:f>IF(COUNT(C30:C31)=2,C30*C17*C31/C16,"Missing fatal profile")</x:f>
        <x:v>10.158730158730158</x:v>
      </x:c>
      <x:c r="D42" s="2" t="str">
        <x:v>USU</x:v>
      </x:c>
      <x:c r="E42" s="2"/>
      <x:c r="F42" s="2"/>
      <x:c r="G42" s="2"/>
      <x:c r="H42" s="2"/>
    </x:row>
    <x:row r="43" ht="25" customHeight="1">
      <x:c r="A43" s="2"/>
      <x:c r="B43" s="2" t="str">
        <x:v>USU averted from nonfatal episodes</x:v>
      </x:c>
      <x:c r="C43" s="13" t="n">
        <x:f>C40*C41</x:f>
        <x:v>171.68188565626247</x:v>
      </x:c>
      <x:c r="D43" s="2" t="str">
        <x:v>USU</x:v>
      </x:c>
      <x:c r="E43" s="2"/>
      <x:c r="F43" s="2"/>
      <x:c r="G43" s="2"/>
      <x:c r="H43" s="2"/>
    </x:row>
    <x:row r="44" ht="25" customHeight="1">
      <x:c r="A44" s="2"/>
      <x:c r="B44" s="2" t="str">
        <x:v>USU averted from fatal episodes</x:v>
      </x:c>
      <x:c r="C44" s="13" t="n">
        <x:f>C39*C42</x:f>
        <x:v>1.727820153146932</x:v>
      </x:c>
      <x:c r="D44" s="2" t="str">
        <x:v>USU</x:v>
      </x:c>
      <x:c r="E44" s="2"/>
      <x:c r="F44" s="2"/>
      <x:c r="G44" s="2"/>
      <x:c r="H44" s="2"/>
    </x:row>
    <x:row r="45" ht="25" customHeight="1">
      <x:c r="A45" s="2"/>
      <x:c r="B45" s="7" t="str">
        <x:v>Gross acute malaria USU averted</x:v>
      </x:c>
      <x:c r="C45" s="17" t="n">
        <x:f>SUM(C43:C44)</x:f>
        <x:v>173.4097058094094</x:v>
      </x:c>
      <x:c r="D45" s="7" t="str">
        <x:v>USU</x:v>
      </x:c>
      <x:c r="E45" s="2"/>
      <x:c r="F45" s="2"/>
      <x:c r="G45" s="2"/>
      <x:c r="H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/>
      <x:c r="B48" s="7" t="str">
        <x:v>Mapping sensitivity</x:v>
      </x:c>
      <x:c r="C48" s="7"/>
      <x:c r="D48" s="7"/>
      <x:c r="E48" s="7"/>
      <x:c r="F48" s="7"/>
      <x:c r="G48" s="7"/>
      <x:c r="H48" s="7"/>
    </x:row>
    <x:row r="49" ht="25" customHeight="1">
      <x:c r="A49" s="2"/>
      <x:c r="B49" s="4" t="str">
        <x:v>Program inputs stay fixed. These are chosen scenarios, not confidence limits.</x:v>
      </x:c>
      <x:c r="C49" s="2"/>
      <x:c r="D49" s="2"/>
      <x:c r="E49" s="2"/>
      <x:c r="F49" s="2"/>
      <x:c r="G49" s="2"/>
      <x:c r="H49" s="2"/>
    </x:row>
    <x:row r="50" ht="38" customHeight="1">
      <x:c r="A50" s="2"/>
      <x:c r="B50" s="20" t="str">
        <x:v>Profile</x:v>
      </x:c>
      <x:c r="C50" s="20" t="str">
        <x:v>Nonfatal days</x:v>
      </x:c>
      <x:c r="D50" s="20" t="str">
        <x:v>Nonfatal intensity</x:v>
      </x:c>
      <x:c r="E50" s="20" t="str">
        <x:v>Fatal days</x:v>
      </x:c>
      <x:c r="F50" s="20" t="str">
        <x:v>Fatal intensity</x:v>
      </x:c>
      <x:c r="G50" s="20" t="str">
        <x:v>USU / episode</x:v>
      </x:c>
      <x:c r="H50" s="20" t="str">
        <x:v>USU / budget</x:v>
      </x:c>
    </x:row>
    <x:row r="51" ht="25" customHeight="1">
      <x:c r="A51" s="2"/>
      <x:c r="B51" s="2" t="str">
        <x:v>Lower burden</x:v>
      </x:c>
      <x:c r="C51" s="2" t="n">
        <x:v>2</x:v>
      </x:c>
      <x:c r="D51" s="2" t="n">
        <x:v>2</x:v>
      </x:c>
      <x:c r="E51" s="2" t="n">
        <x:v>2</x:v>
      </x:c>
      <x:c r="F51" s="2" t="n">
        <x:v>3</x:v>
      </x:c>
      <x:c r="G51" s="9" t="n">
        <x:f>(1-$C$24*(1-$C$25)/$C$21)*C51*D51*$C$17/$C$16+($C$24*(1-$C$25)/$C$21)*E51*F51*$C$17/$C$16</x:f>
        <x:v>2.0378435085528044</x:v>
      </x:c>
      <x:c r="H51" s="9" t="n">
        <x:f>G51*$C$37</x:f>
        <x:v>57.745641264698236</x:v>
      </x:c>
    </x:row>
    <x:row r="52" ht="25" customHeight="1">
      <x:c r="A52" s="2"/>
      <x:c r="B52" s="6" t="str">
        <x:v>Central</x:v>
      </x:c>
      <x:c r="C52" s="6" t="n">
        <x:f>C28</x:f>
        <x:v>4</x:v>
      </x:c>
      <x:c r="D52" s="6" t="n">
        <x:f>C29</x:f>
        <x:v>3</x:v>
      </x:c>
      <x:c r="E52" s="6" t="n">
        <x:f>C30</x:f>
        <x:v>4</x:v>
      </x:c>
      <x:c r="F52" s="6" t="n">
        <x:f>C31</x:f>
        <x:v>5</x:v>
      </x:c>
      <x:c r="G52" s="21" t="n">
        <x:f>(1-$C$24*(1-$C$25)/$C$21)*C52*D52*$C$17/$C$16+($C$24*(1-$C$25)/$C$21)*E52*F52*$C$17/$C$16</x:f>
        <x:v>6.119628002465187</x:v>
      </x:c>
      <x:c r="H52" s="21" t="n">
        <x:f>G52*$C$37</x:f>
        <x:v>173.40970580940942</x:v>
      </x:c>
    </x:row>
    <x:row r="53" ht="25" customHeight="1">
      <x:c r="A53" s="2"/>
      <x:c r="B53" s="2" t="str">
        <x:v>Higher burden</x:v>
      </x:c>
      <x:c r="C53" s="2" t="n">
        <x:v>7</x:v>
      </x:c>
      <x:c r="D53" s="2" t="n">
        <x:v>4</x:v>
      </x:c>
      <x:c r="E53" s="2" t="n">
        <x:v>7</x:v>
      </x:c>
      <x:c r="F53" s="2" t="n">
        <x:v>7</x:v>
      </x:c>
      <x:c r="G53" s="9" t="n">
        <x:f>(1-$C$24*(1-$C$25)/$C$21)*C53*D53*$C$17/$C$16+($C$24*(1-$C$25)/$C$21)*E53*F53*$C$17/$C$16</x:f>
        <x:v>14.286245728693338</x:v>
      </x:c>
      <x:c r="H53" s="9" t="n">
        <x:f>G53*$C$37</x:f>
        <x:v>404.8242259064891</x:v>
      </x:c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4" t="str">
        <x:v>This range varies USU mapping only. Incidence, effectiveness and cost uncertainty remain.</x:v>
      </x:c>
      <x:c r="C55" s="2"/>
      <x:c r="D55" s="2"/>
      <x:c r="E55" s="2"/>
      <x:c r="F55" s="2"/>
      <x:c r="G55" s="2"/>
      <x:c r="H55" s="2"/>
    </x:row>
    <x:row r="56" ht="25" customHeight="1">
      <x:c r="A56" s="2"/>
      <x:c r="B56" s="4" t="str">
        <x:v>Halving the burden multiplier halves all benefits. Raising costs by 25% reduces benefits by 20%.</x:v>
      </x:c>
      <x:c r="C56" s="2"/>
      <x:c r="D56" s="2"/>
      <x:c r="E56" s="2"/>
      <x:c r="F56" s="2"/>
      <x:c r="G56" s="2"/>
      <x:c r="H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4" t="str">
        <x:v>Excluded: indirect deaths in USU, older-age benefits, long-term effects, bereavement and lost life-years.</x:v>
      </x:c>
      <x:c r="C58" s="2"/>
      <x:c r="D58" s="2"/>
      <x:c r="E58" s="2"/>
      <x:c r="F58" s="2"/>
      <x:c r="G58" s="2"/>
      <x:c r="H58" s="2"/>
    </x:row>
    <x:row r="59" ht="25" customHeight="1">
      <x:c r="A59" s="2"/>
      <x:c r="B59" s="4" t="str">
        <x:v>No general net-impact score is calculated. This is not an estimate of a new donation today.</x:v>
      </x:c>
      <x:c r="C59" s="2"/>
      <x:c r="D59" s="2"/>
      <x:c r="E59" s="2"/>
      <x:c r="F59" s="2"/>
      <x:c r="G59" s="2"/>
      <x:c r="H59" s="2"/>
    </x:row>
    <x:row r="60" ht="25" customHeight="1">
      <x:c r="A60" s="2"/>
      <x:c r="B60" s="4" t="str">
        <x:v>Clinical evidence supports a short illness window, but does not validate the chosen intensity or duration.</x:v>
      </x:c>
      <x:c r="C60" s="2"/>
      <x:c r="D60" s="2"/>
      <x:c r="E60" s="2"/>
      <x:c r="F60" s="2"/>
      <x:c r="G60" s="2"/>
      <x:c r="H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</x:row>
  </x:sheetData>
  <x:dataValidations count="7">
    <x:dataValidation type="decimal" operator="greaterThanOrEqual" sqref="C15">
      <x:formula1>0</x:formula1>
    </x:dataValidation>
    <x:dataValidation type="decimal" operator="greaterThanOrEqual" sqref="C26">
      <x:formula1>0</x:formula1>
    </x:dataValidation>
    <x:dataValidation type="decimal" operator="greaterThan" sqref="C27">
      <x:formula1>0</x:formula1>
    </x:dataValidation>
    <x:dataValidation type="decimal" operator="greaterThan" sqref="C28">
      <x:formula1>0</x:formula1>
    </x:dataValidation>
    <x:dataValidation type="decimal" operator="greaterThan" sqref="C30">
      <x:formula1>0</x:formula1>
    </x:dataValidation>
    <x:dataValidation type="decimal" operator="between" sqref="C29">
      <x:formula1>0</x:formula1>
      <x:formula2>10</x:formula2>
    </x:dataValidation>
    <x:dataValidation type="decimal" operator="between" sqref="C31">
      <x:formula1>0</x:formula1>
      <x:formula2>10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6C7D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54" hidden="0" customWidth="1"/>
    <x:col min="3" max="3" width="24" hidden="0" customWidth="1"/>
    <x:col min="4" max="4" width="24" hidden="0" customWidth="1"/>
    <x:col min="5" max="5" width="26" hidden="0" customWidth="1"/>
    <x:col min="6" max="6" width="12" hidden="0" customWidth="1"/>
    <x:col min="7" max="7" width="16" hidden="0" customWidth="1"/>
    <x:col min="8" max="8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2"/>
      <x:c r="B2" s="3" t="str">
        <x:v>Evidence and source snapshot</x:v>
      </x:c>
      <x:c r="C2" s="2"/>
      <x:c r="D2" s="2"/>
      <x:c r="E2" s="2"/>
      <x:c r="F2" s="2"/>
      <x:c r="G2" s="2"/>
      <x:c r="H2" s="2"/>
    </x:row>
    <x:row r="3" ht="25" customHeight="1">
      <x:c r="A3" s="2"/>
      <x:c r="B3" s="4" t="str">
        <x:v>Published model values retrieved 9 October 2026. Preserve these values when testing assumptions.</x:v>
      </x:c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19" t="str">
        <x:v>Published input or output</x:v>
      </x:c>
      <x:c r="C5" s="19" t="str">
        <x:v>Value</x:v>
      </x:c>
      <x:c r="D5" s="19" t="str">
        <x:v>Source cell</x:v>
      </x:c>
      <x:c r="E5" s="19" t="str">
        <x:v>Unit</x:v>
      </x:c>
      <x:c r="F5" s="19" t="str">
        <x:v>Source</x:v>
      </x:c>
      <x:c r="G5" s="2"/>
      <x:c r="H5" s="2"/>
    </x:row>
    <x:row r="6" ht="25" customHeight="1">
      <x:c r="A6" s="2"/>
      <x:c r="B6" s="2" t="str">
        <x:v>Cost per monthly SMC cycle</x:v>
      </x:c>
      <x:c r="C6" s="22" t="n">
        <x:v>1.9298367</x:v>
      </x:c>
      <x:c r="D6" s="2" t="str">
        <x:v>Main CEA!J28</x:v>
      </x:c>
      <x:c r="E6" s="2" t="str">
        <x:v>USD</x:v>
      </x:c>
      <x:c r="F6" s="2" t="str">
        <x:v>S1</x:v>
      </x:c>
      <x:c r="G6" s="2"/>
      <x:c r="H6" s="2"/>
    </x:row>
    <x:row r="7" ht="25" customHeight="1">
      <x:c r="A7" s="2"/>
      <x:c r="B7" s="2" t="str">
        <x:v>Mean cycles in a seasonal round</x:v>
      </x:c>
      <x:c r="C7" s="22" t="n">
        <x:v>4.666167</x:v>
      </x:c>
      <x:c r="D7" s="2" t="str">
        <x:v>Main CEA!J29</x:v>
      </x:c>
      <x:c r="E7" s="2" t="str">
        <x:v>cycles</x:v>
      </x:c>
      <x:c r="F7" s="2" t="str">
        <x:v>S1</x:v>
      </x:c>
      <x:c r="G7" s="2"/>
      <x:c r="H7" s="2"/>
    </x:row>
    <x:row r="8" ht="25" customHeight="1">
      <x:c r="A8" s="2"/>
      <x:c r="B8" s="2" t="str">
        <x:v>Annual malaria incidence, under 5</x:v>
      </x:c>
      <x:c r="C8" s="22" t="n">
        <x:v>0.45928</x:v>
      </x:c>
      <x:c r="D8" s="2" t="str">
        <x:v>Main CEA!J74</x:v>
      </x:c>
      <x:c r="E8" s="2" t="str">
        <x:v>episodes / child-year</x:v>
      </x:c>
      <x:c r="F8" s="2" t="str">
        <x:v>S1</x:v>
      </x:c>
      <x:c r="G8" s="2"/>
      <x:c r="H8" s="2"/>
    </x:row>
    <x:row r="9" ht="25" customHeight="1">
      <x:c r="A9" s="2"/>
      <x:c r="B9" s="2" t="str">
        <x:v>Share occurring in the SMC season</x:v>
      </x:c>
      <x:c r="C9" s="22" t="n">
        <x:v>0.7</x:v>
      </x:c>
      <x:c r="D9" s="2" t="str">
        <x:v>Main CEA!J56</x:v>
      </x:c>
      <x:c r="E9" s="2" t="str">
        <x:v>fraction</x:v>
      </x:c>
      <x:c r="F9" s="2" t="str">
        <x:v>S1</x:v>
      </x:c>
      <x:c r="G9" s="2"/>
      <x:c r="H9" s="2"/>
    </x:row>
    <x:row r="10" ht="25" customHeight="1">
      <x:c r="A10" s="2"/>
      <x:c r="B10" s="2" t="str">
        <x:v>Reduction among children receiving SMC</x:v>
      </x:c>
      <x:c r="C10" s="22" t="n">
        <x:v>0.7936949983</x:v>
      </x:c>
      <x:c r="D10" s="2" t="str">
        <x:v>Main CEA!J47</x:v>
      </x:c>
      <x:c r="E10" s="2" t="str">
        <x:v>fraction</x:v>
      </x:c>
      <x:c r="F10" s="2" t="str">
        <x:v>S1</x:v>
      </x:c>
      <x:c r="G10" s="2"/>
      <x:c r="H10" s="2"/>
    </x:row>
    <x:row r="11" ht="25" customHeight="1">
      <x:c r="A11" s="2"/>
      <x:c r="B11" s="2" t="str">
        <x:v>Annual direct malaria mortality, 3-59 months</x:v>
      </x:c>
      <x:c r="C11" s="22" t="n">
        <x:v>0.002932651202</x:v>
      </x:c>
      <x:c r="D11" s="2" t="str">
        <x:v>Main CEA!J50</x:v>
      </x:c>
      <x:c r="E11" s="2" t="str">
        <x:v>deaths / child-year</x:v>
      </x:c>
      <x:c r="F11" s="2" t="str">
        <x:v>S1</x:v>
      </x:c>
      <x:c r="G11" s="2"/>
      <x:c r="H11" s="2"/>
    </x:row>
    <x:row r="12" ht="25" customHeight="1">
      <x:c r="A12" s="2"/>
      <x:c r="B12" s="2" t="str">
        <x:v>Vaccine adjustment to mortality</x:v>
      </x:c>
      <x:c r="C12" s="22" t="n">
        <x:v>-0.06</x:v>
      </x:c>
      <x:c r="D12" s="2" t="str">
        <x:v>Main CEA!J53</x:v>
      </x:c>
      <x:c r="E12" s="2" t="str">
        <x:v>signed relative change</x:v>
      </x:c>
      <x:c r="F12" s="2" t="str">
        <x:v>S1</x:v>
      </x:c>
      <x:c r="G12" s="2"/>
      <x:c r="H12" s="2"/>
    </x:row>
    <x:row r="13" ht="25" customHeight="1">
      <x:c r="A13" s="2"/>
      <x:c r="B13" s="2" t="str">
        <x:v>Grant amount</x:v>
      </x:c>
      <x:c r="C13" s="23" t="n">
        <x:v>10427075</x:v>
      </x:c>
      <x:c r="D13" s="2" t="str">
        <x:v>Main CEA!J8</x:v>
      </x:c>
      <x:c r="E13" s="2" t="str">
        <x:v>USD</x:v>
      </x:c>
      <x:c r="F13" s="2" t="str">
        <x:v>S1</x:v>
      </x:c>
      <x:c r="G13" s="2"/>
      <x:c r="H13" s="2"/>
    </x:row>
    <x:row r="14" ht="25" customHeight="1">
      <x:c r="A14" s="2"/>
      <x:c r="B14" s="2" t="str">
        <x:v>All-contributor costs</x:v>
      </x:c>
      <x:c r="C14" s="23" t="n">
        <x:v>11556759.45</x:v>
      </x:c>
      <x:c r="D14" s="2" t="str">
        <x:v>Main CEA!J16</x:v>
      </x:c>
      <x:c r="E14" s="2" t="str">
        <x:v>USD</x:v>
      </x:c>
      <x:c r="F14" s="2" t="str">
        <x:v>S1</x:v>
      </x:c>
      <x:c r="G14" s="2"/>
      <x:c r="H14" s="2"/>
    </x:row>
    <x:row r="15" ht="25" customHeight="1">
      <x:c r="A15" s="2"/>
      <x:c r="B15" s="2" t="str">
        <x:v>Seasonal child-rounds delivered</x:v>
      </x:c>
      <x:c r="C15" s="23" t="n">
        <x:v>1283379.904</x:v>
      </x:c>
      <x:c r="D15" s="2" t="str">
        <x:v>Main CEA!J36</x:v>
      </x:c>
      <x:c r="E15" s="2" t="str">
        <x:v>child-seasons</x:v>
      </x:c>
      <x:c r="F15" s="2" t="str">
        <x:v>S1</x:v>
      </x:c>
      <x:c r="G15" s="2"/>
      <x:c r="H15" s="2"/>
    </x:row>
    <x:row r="16" ht="25" customHeight="1">
      <x:c r="A16" s="2"/>
      <x:c r="B16" s="2" t="str">
        <x:v>Modeled episodes prevented, under 5</x:v>
      </x:c>
      <x:c r="C16" s="23" t="n">
        <x:v>327479.7512</x:v>
      </x:c>
      <x:c r="D16" s="2" t="str">
        <x:v>Main CEA!J82</x:v>
      </x:c>
      <x:c r="E16" s="2" t="str">
        <x:v>episodes</x:v>
      </x:c>
      <x:c r="F16" s="2" t="str">
        <x:v>S1</x:v>
      </x:c>
      <x:c r="G16" s="2"/>
      <x:c r="H16" s="2"/>
    </x:row>
    <x:row r="17" ht="25" customHeight="1">
      <x:c r="A17" s="2"/>
      <x:c r="B17" s="2" t="str">
        <x:v>Modeled direct and indirect deaths prevented</x:v>
      </x:c>
      <x:c r="C17" s="23" t="n">
        <x:v>3439.800323</x:v>
      </x:c>
      <x:c r="D17" s="2" t="str">
        <x:v>Main CEA!J58</x:v>
      </x:c>
      <x:c r="E17" s="2" t="str">
        <x:v>deaths, under 5</x:v>
      </x:c>
      <x:c r="F17" s="2" t="str">
        <x:v>S1</x:v>
      </x:c>
      <x:c r="G17" s="2"/>
      <x:c r="H17" s="2"/>
    </x:row>
    <x:row r="18" ht="25" customHeight="1">
      <x:c r="A18" s="2"/>
      <x:c r="B18" s="2" t="str">
        <x:v>Indirect deaths per direct death</x:v>
      </x:c>
      <x:c r="C18" s="22" t="n">
        <x:v>0.75</x:v>
      </x:c>
      <x:c r="D18" s="2" t="str">
        <x:v>Main CEA!H51</x:v>
      </x:c>
      <x:c r="E18" s="2" t="str">
        <x:v>ratio</x:v>
      </x:c>
      <x:c r="F18" s="2" t="str">
        <x:v>S1</x:v>
      </x:c>
      <x:c r="G18" s="2"/>
      <x:c r="H18" s="2"/>
    </x:row>
    <x:row r="19" ht="25" customHeight="1">
      <x:c r="A19" s="2"/>
      <x:c r="B19" s="2" t="str">
        <x:v>Mortality effect / incidence effect</x:v>
      </x:c>
      <x:c r="C19" s="22" t="n">
        <x:v>1</x:v>
      </x:c>
      <x:c r="D19" s="2" t="str">
        <x:v>Main CEA!H48</x:v>
      </x:c>
      <x:c r="E19" s="2" t="str">
        <x:v>ratio</x:v>
      </x:c>
      <x:c r="F19" s="2" t="str">
        <x:v>S1</x:v>
      </x:c>
      <x:c r="G19" s="2"/>
      <x:c r="H19" s="2"/>
    </x:row>
    <x:row r="20" ht="25" customHeight="1">
      <x:c r="A20" s="2"/>
      <x:c r="B20" s="2" t="str">
        <x:v>Published full cost per child-round</x:v>
      </x:c>
      <x:c r="C20" s="22" t="n">
        <x:v>9.004940325</x:v>
      </x:c>
      <x:c r="D20" s="2" t="str">
        <x:v>Main CEA!J30</x:v>
      </x:c>
      <x:c r="E20" s="2" t="str">
        <x:v>USD</x:v>
      </x:c>
      <x:c r="F20" s="2" t="str">
        <x:v>S1</x:v>
      </x:c>
      <x:c r="G20" s="2"/>
      <x:c r="H20" s="2"/>
    </x:row>
    <x:row r="21" ht="25" customHeight="1">
      <x:c r="A21" s="2"/>
      <x:c r="B21" s="2" t="str">
        <x:v>Published grantee cost per child-round</x:v>
      </x:c>
      <x:c r="C21" s="22" t="n">
        <x:v>8.124698673</x:v>
      </x:c>
      <x:c r="D21" s="2" t="str">
        <x:v>Main CEA!J31</x:v>
      </x:c>
      <x:c r="E21" s="2" t="str">
        <x:v>USD</x:v>
      </x:c>
      <x:c r="F21" s="2" t="str">
        <x:v>S1</x:v>
      </x:c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7" t="str">
        <x:v>Source reconciliation</x:v>
      </x:c>
      <x:c r="C23" s="7"/>
      <x:c r="D23" s="7"/>
      <x:c r="E23" s="7"/>
      <x:c r="F23" s="7"/>
      <x:c r="G23" s="7"/>
      <x:c r="H23" s="7"/>
    </x:row>
    <x:row r="24" ht="25" customHeight="1">
      <x:c r="A24" s="2"/>
      <x:c r="B24" s="4" t="str">
        <x:v>S1 gives $9.00494 full cost and $8.12470 grantee cost per round; S2 prose states $8.80.</x:v>
      </x:c>
      <x:c r="C24" s="2"/>
      <x:c r="D24" s="2"/>
      <x:c r="E24" s="2"/>
      <x:c r="F24" s="2"/>
      <x:c r="G24" s="2"/>
      <x:c r="H24" s="2"/>
    </x:row>
    <x:row r="25" ht="25" customHeight="1">
      <x:c r="A25" s="2"/>
      <x:c r="B25" s="4" t="str">
        <x:v>The pilot uses S1 throughout. The reason for the prose/model difference is unresolved.</x:v>
      </x:c>
      <x:c r="C25" s="2"/>
      <x:c r="D25" s="2"/>
      <x:c r="E25" s="2"/>
      <x:c r="F25" s="2"/>
      <x:c r="G25" s="2"/>
      <x:c r="H25" s="2"/>
    </x:row>
    <x:row r="26" ht="25" customHeight="1">
      <x:c r="A26" s="2"/>
      <x:c r="B26" s="4" t="str">
        <x:v>The $11.56m cost here matches the grant CEA scope, not the broader $12.1m country budget.</x:v>
      </x:c>
      <x:c r="C26" s="2"/>
      <x:c r="D26" s="2"/>
      <x:c r="E26" s="2"/>
      <x:c r="F26" s="2"/>
      <x:c r="G26" s="2"/>
      <x:c r="H26" s="2"/>
    </x:row>
    <x:row r="27" ht="25" customHeight="1">
      <x:c r="A27" s="2"/>
      <x:c r="B27" s="4" t="str">
        <x:v>Cases and mortality are modeled, not observed prevented outcomes. No GiveWell moral weights are used.</x:v>
      </x:c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7" t="str">
        <x:v>References and assumption basis</x:v>
      </x:c>
      <x:c r="C29" s="7"/>
      <x:c r="D29" s="7"/>
      <x:c r="E29" s="7"/>
      <x:c r="F29" s="7"/>
      <x:c r="G29" s="7"/>
      <x:c r="H29" s="7"/>
    </x:row>
    <x:row r="30" ht="25" customHeight="1">
      <x:c r="A30" s="2"/>
      <x:c r="B30" s="19" t="str">
        <x:v>Source</x:v>
      </x:c>
      <x:c r="C30" s="19" t="str">
        <x:v>Date / context</x:v>
      </x:c>
      <x:c r="D30" s="19" t="str"/>
      <x:c r="E30" s="19" t="str">
        <x:v>URL</x:v>
      </x:c>
      <x:c r="F30" s="19" t="str"/>
      <x:c r="G30" s="2"/>
      <x:c r="H30" s="2"/>
    </x:row>
    <x:row r="31" ht="70" customHeight="1">
      <x:c r="A31" s="2"/>
      <x:c r="B31" s="24" t="str">
        <x:v>S1  GiveWell SMC CEA, 2025 version 3</x:v>
      </x:c>
      <x:c r="C31" s="24" t="str">
        <x:v>Retrieved 9 Oct 2026</x:v>
      </x:c>
      <x:c r="D31" s="2"/>
      <x:c r="E31" s="25" t="str">
        <x:v>https://docs.google.com/spreadsheets/d/1-wRh8CVwcCXWfvn4-n-A5owWG2LsbNuo0pGWLoqGd54/edit</x:v>
      </x:c>
      <x:c r="F31" s="2"/>
      <x:c r="G31" s="2"/>
      <x:c r="H31" s="2"/>
    </x:row>
    <x:row r="32" ht="70" customHeight="1">
      <x:c r="A32" s="2"/>
      <x:c r="B32" s="24" t="str">
        <x:v>S2  GiveWell Chad expansion grant</x:v>
      </x:c>
      <x:c r="C32" s="24" t="str">
        <x:v>Published Sep 2025</x:v>
      </x:c>
      <x:c r="D32" s="2"/>
      <x:c r="E32" s="25" t="str">
        <x:v>https://www.givewell.org/research/grants/Malaria-Consortium-SMC-Expansion-in-Chad-June-2025</x:v>
      </x:c>
      <x:c r="F32" s="2"/>
      <x:c r="G32" s="2"/>
      <x:c r="H32" s="2"/>
    </x:row>
    <x:row r="33" ht="70" customHeight="1">
      <x:c r="A33" s="2"/>
      <x:c r="B33" s="24" t="str">
        <x:v>S3  WHO malaria fact sheet</x:v>
      </x:c>
      <x:c r="C33" s="24" t="str">
        <x:v>Updated 4 Dec 2025</x:v>
      </x:c>
      <x:c r="D33" s="2"/>
      <x:c r="E33" s="25" t="str">
        <x:v>https://www.who.int/news-room/fact-sheets/detail/malaria</x:v>
      </x:c>
      <x:c r="F33" s="2"/>
      <x:c r="G33" s="2"/>
      <x:c r="H33" s="2"/>
    </x:row>
    <x:row r="34" ht="70" customHeight="1">
      <x:c r="A34" s="2"/>
      <x:c r="B34" s="24" t="str">
        <x:v>S4  Pediatric treatment trial, Nigeria</x:v>
      </x:c>
      <x:c r="C34" s="24" t="str">
        <x:v>BMC Infectious Diseases, 2025</x:v>
      </x:c>
      <x:c r="D34" s="2"/>
      <x:c r="E34" s="25" t="str">
        <x:v>https://doi.org/10.1186/s12879-025-11704-w</x:v>
      </x:c>
      <x:c r="F34" s="2"/>
      <x:c r="G34" s="2"/>
      <x:c r="H34" s="2"/>
    </x:row>
    <x:row r="35" ht="70" customHeight="1">
      <x:c r="A35" s="2"/>
      <x:c r="B35" s="24" t="str">
        <x:v>S5  Willcox et al., severe febrile illness</x:v>
      </x:c>
      <x:c r="C35" s="24" t="str">
        <x:v>PLOS ONE, 2014</x:v>
      </x:c>
      <x:c r="D35" s="2"/>
      <x:c r="E35" s="25" t="str">
        <x:v>https://doi.org/10.1371/journal.pone.0102530</x:v>
      </x:c>
      <x:c r="F35" s="2"/>
      <x:c r="G35" s="2"/>
      <x:c r="H35" s="2"/>
    </x:row>
    <x:row r="36" ht="70" customHeight="1">
      <x:c r="A36" s="2"/>
      <x:c r="B36" s="24" t="str">
        <x:v>S6  AMF funding update</x:v>
      </x:c>
      <x:c r="C36" s="24" t="str">
        <x:v>24 Aug 2026; checked 9 Oct</x:v>
      </x:c>
      <x:c r="D36" s="2"/>
      <x:c r="E36" s="25" t="str">
        <x:v>https://www.againstmalaria.com/News.aspx</x:v>
      </x:c>
      <x:c r="F36" s="2"/>
      <x:c r="G36" s="2"/>
      <x:c r="H36" s="2"/>
    </x:row>
    <x:row r="37" ht="70" customHeight="1">
      <x:c r="A37" s="2"/>
      <x:c r="B37" s="24" t="str">
        <x:v>S7  GiveWell net campaigns grant</x:v>
      </x:c>
      <x:c r="C37" s="24" t="str">
        <x:v>Dec 2024 grant; checked 9 Oct</x:v>
      </x:c>
      <x:c r="D37" s="2"/>
      <x:c r="E37" s="25" t="str">
        <x:v>https://www.givewell.org/research/grants/against-malaria-foundation-support-for-itn-campaigns-in-chad-drc-nigeria-and-zambia-december-2024</x:v>
      </x:c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4" t="str">
        <x:v>S3-S5 supply clinical context only. WSI profiles are provisional judgments, not measured pain scores.</x:v>
      </x:c>
      <x:c r="C39" s="2"/>
      <x:c r="D39" s="2"/>
      <x:c r="E39" s="2"/>
      <x:c r="F39" s="2"/>
      <x:c r="G39" s="2"/>
      <x:c r="H39" s="2"/>
    </x:row>
    <x:row r="40" ht="25" customHeight="1">
      <x:c r="A40" s="2"/>
      <x:c r="B40" s="4" t="str">
        <x:v>S6 reports a Nigeria funding gap. S7 describes already funded campaigns, not a new funding offer.</x:v>
      </x:c>
      <x:c r="C40" s="2"/>
      <x:c r="D40" s="2"/>
      <x:c r="E40" s="2"/>
      <x:c r="F40" s="2"/>
      <x:c r="G40" s="2"/>
      <x:c r="H40" s="2"/>
    </x:row>
    <x:row r="41" ht="25" customHeight="1">
      <x:c r="A41" s="2"/>
      <x:c r="B41" s="4" t="str">
        <x:v>Workbook verification: arithmetic, input response and zero-budget checks. Not tested in desktop Excel.</x:v>
      </x:c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</x:sheetData>
  <x:pageMargins left="0.7" right="0.7" top="0.75" bottom="0.75" header="0.3" footer="0.3"/>
</x:worksheet>
</file>